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600" windowHeight="7935" firstSheet="2" activeTab="2"/>
  </bookViews>
  <sheets>
    <sheet name="TUYENSINH" sheetId="1" r:id="rId1"/>
    <sheet name="CHUONGTRINH" sheetId="2" r:id="rId2"/>
    <sheet name="GIATRIDAUTU" sheetId="4" r:id="rId3"/>
  </sheets>
  <calcPr calcId="144525"/>
</workbook>
</file>

<file path=xl/calcChain.xml><?xml version="1.0" encoding="utf-8"?>
<calcChain xmlns="http://schemas.openxmlformats.org/spreadsheetml/2006/main">
  <c r="J33" i="4" l="1"/>
  <c r="I33" i="4"/>
  <c r="G33" i="4"/>
  <c r="G32" i="4"/>
  <c r="G31" i="4"/>
  <c r="G30" i="4"/>
  <c r="G29" i="4"/>
  <c r="G27" i="4"/>
  <c r="G24" i="4"/>
  <c r="J30" i="4"/>
  <c r="J29" i="4"/>
  <c r="J27" i="4"/>
  <c r="G8" i="4"/>
  <c r="J14" i="4"/>
  <c r="E33" i="4"/>
  <c r="F33" i="4"/>
  <c r="D33" i="4"/>
  <c r="C32" i="4"/>
  <c r="C28" i="4"/>
  <c r="C29" i="4"/>
  <c r="C30" i="4"/>
  <c r="C31" i="4"/>
  <c r="C27" i="4"/>
  <c r="C26" i="4"/>
  <c r="D16" i="4"/>
  <c r="D14" i="4"/>
  <c r="E14" i="4"/>
  <c r="F14" i="4"/>
  <c r="C13" i="4"/>
  <c r="G13" i="4" s="1"/>
  <c r="H14" i="4"/>
  <c r="C11" i="4"/>
  <c r="C12" i="4"/>
  <c r="G12" i="4" s="1"/>
  <c r="C9" i="4"/>
  <c r="C10" i="4"/>
  <c r="C8" i="4"/>
  <c r="C7" i="4"/>
  <c r="C6" i="4"/>
  <c r="C5" i="4" s="1"/>
  <c r="I5" i="4" s="1"/>
  <c r="I14" i="4" s="1"/>
  <c r="G14" i="4" l="1"/>
  <c r="D17" i="4"/>
  <c r="D18" i="4" s="1"/>
  <c r="C25" i="4"/>
  <c r="C24" i="4"/>
  <c r="C33" i="4" s="1"/>
  <c r="C14" i="4"/>
  <c r="E29" i="2" l="1"/>
  <c r="E28" i="2"/>
  <c r="E27" i="2"/>
  <c r="E25" i="2"/>
  <c r="E24" i="2"/>
  <c r="E23" i="2"/>
  <c r="E8" i="2"/>
  <c r="E9" i="2"/>
  <c r="E7" i="2"/>
  <c r="E4" i="2"/>
  <c r="E5" i="2"/>
  <c r="E3" i="2"/>
  <c r="E14" i="2" l="1"/>
  <c r="D16" i="2" s="1"/>
  <c r="D18" i="2" s="1"/>
  <c r="E34" i="2"/>
  <c r="D36" i="2" s="1"/>
  <c r="D38" i="2" s="1"/>
  <c r="F25" i="1"/>
  <c r="E25" i="1"/>
  <c r="E24" i="1"/>
  <c r="F24" i="1" s="1"/>
  <c r="E22" i="1"/>
  <c r="F22" i="1" s="1"/>
  <c r="E21" i="1"/>
  <c r="F21" i="1" s="1"/>
  <c r="E19" i="1"/>
  <c r="E18" i="1"/>
  <c r="I18" i="1" s="1"/>
  <c r="E14" i="1"/>
  <c r="E13" i="1"/>
  <c r="F13" i="1" s="1"/>
  <c r="E10" i="1"/>
  <c r="F10" i="1" s="1"/>
  <c r="E9" i="1"/>
  <c r="F9" i="1" s="1"/>
  <c r="E5" i="1"/>
  <c r="E3" i="1"/>
  <c r="F3" i="1" s="1"/>
  <c r="E2" i="1"/>
  <c r="F2" i="1" s="1"/>
  <c r="I22" i="1"/>
  <c r="I5" i="1"/>
  <c r="H25" i="1"/>
  <c r="I25" i="1" s="1"/>
  <c r="H22" i="1"/>
  <c r="H19" i="1"/>
  <c r="I19" i="1" s="1"/>
  <c r="H14" i="1"/>
  <c r="I14" i="1" s="1"/>
  <c r="H10" i="1"/>
  <c r="I10" i="1" s="1"/>
  <c r="H5" i="1"/>
  <c r="H3" i="1"/>
  <c r="I3" i="1" s="1"/>
  <c r="H24" i="1"/>
  <c r="H21" i="1"/>
  <c r="I21" i="1" s="1"/>
  <c r="H18" i="1"/>
  <c r="H13" i="1"/>
  <c r="I13" i="1" s="1"/>
  <c r="J13" i="1" s="1"/>
  <c r="H9" i="1"/>
  <c r="H2" i="1"/>
  <c r="D26" i="1"/>
  <c r="I9" i="1" l="1"/>
  <c r="J9" i="1" s="1"/>
  <c r="I24" i="1"/>
  <c r="J24" i="1" s="1"/>
  <c r="J22" i="1"/>
  <c r="J3" i="1"/>
  <c r="J10" i="1"/>
  <c r="J25" i="1"/>
  <c r="I2" i="1"/>
  <c r="I26" i="1" s="1"/>
  <c r="F19" i="1"/>
  <c r="J19" i="1" s="1"/>
  <c r="F18" i="1"/>
  <c r="F5" i="1"/>
  <c r="J5" i="1" s="1"/>
  <c r="F14" i="1"/>
  <c r="J14" i="1" s="1"/>
  <c r="J21" i="1"/>
  <c r="J18" i="1"/>
  <c r="H26" i="1"/>
  <c r="F26" i="1"/>
  <c r="E26" i="1"/>
  <c r="J2" i="1" l="1"/>
  <c r="J26" i="1"/>
</calcChain>
</file>

<file path=xl/sharedStrings.xml><?xml version="1.0" encoding="utf-8"?>
<sst xmlns="http://schemas.openxmlformats.org/spreadsheetml/2006/main" count="111" uniqueCount="61">
  <si>
    <t>Ô tô</t>
  </si>
  <si>
    <t>CK chế tạo</t>
  </si>
  <si>
    <t>Điện CN</t>
  </si>
  <si>
    <t>Cơ điện tử</t>
  </si>
  <si>
    <t>CN KT Cơ khí</t>
  </si>
  <si>
    <t>CNKTĐDT</t>
  </si>
  <si>
    <t>QTMMT</t>
  </si>
  <si>
    <t>STT</t>
  </si>
  <si>
    <t>Đơn giá/giờ</t>
  </si>
  <si>
    <t>Thành tiền</t>
  </si>
  <si>
    <t>I</t>
  </si>
  <si>
    <t>Xây dựng chương trình khung</t>
  </si>
  <si>
    <t>Biên soạn</t>
  </si>
  <si>
    <t>Sửa chữa và biên tập</t>
  </si>
  <si>
    <t>Đọc phản biện và nhận xét</t>
  </si>
  <si>
    <t>II</t>
  </si>
  <si>
    <t>Xây dựng chương trình môn học</t>
  </si>
  <si>
    <t>100 trang</t>
  </si>
  <si>
    <t>TỔNG CỘNG</t>
  </si>
  <si>
    <t>Biên soạn giáo trình</t>
  </si>
  <si>
    <t>III</t>
  </si>
  <si>
    <t>NỘI DUNG THỰC HIỆN</t>
  </si>
  <si>
    <t>Số giờ thực hiện</t>
  </si>
  <si>
    <t>Trung cấp</t>
  </si>
  <si>
    <t>TT</t>
  </si>
  <si>
    <t>NGHỀ</t>
  </si>
  <si>
    <t>Năm 2018</t>
  </si>
  <si>
    <t>Năm 2019</t>
  </si>
  <si>
    <t>Năm 2020</t>
  </si>
  <si>
    <t>Đầu tư hoạt động quản lý</t>
  </si>
  <si>
    <t>Xây dựng hệ thống đảm bảo chất lượng</t>
  </si>
  <si>
    <t>CỘNG</t>
  </si>
  <si>
    <t>Nâng cấp phần mềm quản lý đào tạo và phần mềm hành chính điện tử</t>
  </si>
  <si>
    <t>1.1</t>
  </si>
  <si>
    <t>1.2</t>
  </si>
  <si>
    <t>Đầu tư thiết bị dạy học</t>
  </si>
  <si>
    <t xml:space="preserve">Phát triển, xây dựng chương trình đào tạo </t>
  </si>
  <si>
    <t>Đào tạo, bồi dưỡng đội ngũ nhà giáo, cán bộ quản lý</t>
  </si>
  <si>
    <t>Đầu tư cơ sở vật chất</t>
  </si>
  <si>
    <t>Cải tạo, nâng cấp hệ thống thông tin</t>
  </si>
  <si>
    <t>ĐVT: ngàn đồng</t>
  </si>
  <si>
    <t>Tài trợ</t>
  </si>
  <si>
    <t>Chi phí khác</t>
  </si>
  <si>
    <t>NỘI DUNG ĐẦU TƯ</t>
  </si>
  <si>
    <t xml:space="preserve">CỘNG </t>
  </si>
  <si>
    <t>Cơ khí</t>
  </si>
  <si>
    <t>Giá trị đầu tư</t>
  </si>
  <si>
    <t>Nguồn vốn</t>
  </si>
  <si>
    <t>Chương trình mục tiêu</t>
  </si>
  <si>
    <t>Thành phố</t>
  </si>
  <si>
    <t>Thu sự nghiệp</t>
  </si>
  <si>
    <t>Đầu tư hoạt động quản lý (1.1)+(1.2)</t>
  </si>
  <si>
    <t>TỔNG GIÁ TRỊ DA</t>
  </si>
  <si>
    <t>Chi phí DA (7 chi phí)</t>
  </si>
  <si>
    <t xml:space="preserve">Mục 2 Đầu tư thiết bị dạy học năm 2019 </t>
  </si>
  <si>
    <t>Các khoa còn lại</t>
  </si>
  <si>
    <t>Tổng năm 2019</t>
  </si>
  <si>
    <t>TỔNG KINH PHÍ - PHÂN KỲ DỰ ÁN MỤC TIÊU (CŨ)</t>
  </si>
  <si>
    <t>TỔNG KINH PHÍ - PHÂN KỲ DỰ ÁN (MỚI LẬP)</t>
  </si>
  <si>
    <t>TỔNG DA</t>
  </si>
  <si>
    <t>Nguồn vồn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</si>
</sst>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0"/>
      <name val="Arial"/>
      <family val="2"/>
    </font>
    <font>
      <b/>
      <i/>
      <sz val="14"/>
      <color theme="1"/>
      <name val="Times New Roman"/>
      <family val="1"/>
    </font>
    <font>
      <sz val="12"/>
      <color rgb="FF000000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  <font>
      <i/>
      <sz val="14"/>
      <color rgb="FF000000"/>
      <name val="Times New Roman"/>
      <family val="1"/>
    </font>
    <font>
      <b/>
      <sz val="22"/>
      <color theme="1"/>
      <name val="Times New Roman"/>
      <family val="1"/>
    </font>
    <font>
      <b/>
      <sz val="14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114">
    <xf numFmtId="0" fontId="0" fillId="0" borderId="0" xfId="0"/>
    <xf numFmtId="0" fontId="0" fillId="2" borderId="0" xfId="0" applyFill="1"/>
    <xf numFmtId="0" fontId="0" fillId="3" borderId="0" xfId="0" applyFill="1"/>
    <xf numFmtId="0" fontId="2" fillId="0" borderId="0" xfId="0" applyFont="1" applyAlignment="1">
      <alignment vertical="center" wrapText="1"/>
    </xf>
    <xf numFmtId="3" fontId="3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0" fillId="0" borderId="0" xfId="0" applyBorder="1"/>
    <xf numFmtId="0" fontId="3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0" fillId="0" borderId="0" xfId="0" applyNumberFormat="1"/>
    <xf numFmtId="3" fontId="3" fillId="0" borderId="1" xfId="0" applyNumberFormat="1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164" fontId="0" fillId="0" borderId="0" xfId="1" applyNumberFormat="1" applyFont="1"/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vertical="center"/>
    </xf>
    <xf numFmtId="0" fontId="2" fillId="0" borderId="7" xfId="0" applyFont="1" applyBorder="1" applyAlignment="1">
      <alignment vertical="center"/>
    </xf>
    <xf numFmtId="164" fontId="6" fillId="0" borderId="1" xfId="1" applyNumberFormat="1" applyFont="1" applyBorder="1" applyAlignment="1">
      <alignment horizontal="center" vertical="center"/>
    </xf>
    <xf numFmtId="164" fontId="6" fillId="0" borderId="12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/>
    <xf numFmtId="0" fontId="0" fillId="0" borderId="13" xfId="0" applyBorder="1"/>
    <xf numFmtId="3" fontId="6" fillId="0" borderId="1" xfId="0" applyNumberFormat="1" applyFont="1" applyBorder="1" applyAlignment="1">
      <alignment vertical="center"/>
    </xf>
    <xf numFmtId="3" fontId="6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right" vertical="center" wrapText="1"/>
    </xf>
    <xf numFmtId="0" fontId="10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8" fillId="0" borderId="0" xfId="0" applyFont="1"/>
    <xf numFmtId="0" fontId="8" fillId="0" borderId="1" xfId="0" applyFont="1" applyBorder="1"/>
    <xf numFmtId="0" fontId="0" fillId="0" borderId="1" xfId="0" applyBorder="1"/>
    <xf numFmtId="3" fontId="6" fillId="0" borderId="1" xfId="0" applyNumberFormat="1" applyFont="1" applyBorder="1" applyAlignment="1">
      <alignment vertical="center" wrapText="1"/>
    </xf>
    <xf numFmtId="164" fontId="8" fillId="0" borderId="0" xfId="1" applyNumberFormat="1" applyFont="1"/>
    <xf numFmtId="164" fontId="6" fillId="0" borderId="1" xfId="1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64" fontId="10" fillId="0" borderId="1" xfId="0" applyNumberFormat="1" applyFont="1" applyBorder="1" applyAlignment="1">
      <alignment horizontal="center"/>
    </xf>
    <xf numFmtId="164" fontId="10" fillId="0" borderId="1" xfId="0" applyNumberFormat="1" applyFont="1" applyBorder="1"/>
    <xf numFmtId="0" fontId="7" fillId="0" borderId="1" xfId="0" applyFont="1" applyBorder="1" applyAlignment="1">
      <alignment vertical="center" wrapText="1"/>
    </xf>
    <xf numFmtId="164" fontId="8" fillId="0" borderId="1" xfId="1" applyNumberFormat="1" applyFont="1" applyBorder="1"/>
    <xf numFmtId="164" fontId="10" fillId="0" borderId="1" xfId="1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righ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10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5" fillId="0" borderId="0" xfId="0" applyFont="1"/>
    <xf numFmtId="164" fontId="7" fillId="0" borderId="1" xfId="0" applyNumberFormat="1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0" xfId="0" applyFont="1" applyBorder="1" applyAlignment="1">
      <alignment horizontal="justify" vertical="center" wrapText="1"/>
    </xf>
    <xf numFmtId="164" fontId="15" fillId="0" borderId="0" xfId="0" applyNumberFormat="1" applyFont="1"/>
    <xf numFmtId="164" fontId="7" fillId="0" borderId="1" xfId="0" applyNumberFormat="1" applyFont="1" applyBorder="1" applyAlignment="1">
      <alignment vertical="center" wrapText="1"/>
    </xf>
    <xf numFmtId="164" fontId="8" fillId="0" borderId="1" xfId="0" applyNumberFormat="1" applyFont="1" applyBorder="1"/>
    <xf numFmtId="3" fontId="8" fillId="0" borderId="0" xfId="0" applyNumberFormat="1" applyFont="1"/>
    <xf numFmtId="164" fontId="10" fillId="0" borderId="1" xfId="1" applyNumberFormat="1" applyFont="1" applyBorder="1"/>
    <xf numFmtId="164" fontId="16" fillId="0" borderId="1" xfId="1" applyNumberFormat="1" applyFont="1" applyBorder="1" applyAlignment="1">
      <alignment horizontal="center" vertical="center"/>
    </xf>
    <xf numFmtId="164" fontId="8" fillId="0" borderId="1" xfId="1" applyNumberFormat="1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6" fillId="0" borderId="1" xfId="0" applyFont="1" applyBorder="1" applyAlignment="1">
      <alignment horizontal="justify" vertical="center" wrapText="1"/>
    </xf>
    <xf numFmtId="0" fontId="14" fillId="0" borderId="0" xfId="0" applyFont="1" applyAlignment="1">
      <alignment wrapText="1"/>
    </xf>
    <xf numFmtId="164" fontId="16" fillId="0" borderId="1" xfId="0" applyNumberFormat="1" applyFont="1" applyBorder="1" applyAlignment="1">
      <alignment horizontal="justify" vertical="center" wrapText="1"/>
    </xf>
    <xf numFmtId="0" fontId="16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0" fillId="0" borderId="8" xfId="0" applyBorder="1" applyAlignment="1"/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164" fontId="18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/>
    <xf numFmtId="164" fontId="18" fillId="0" borderId="2" xfId="1" applyNumberFormat="1" applyFont="1" applyBorder="1" applyAlignment="1">
      <alignment horizontal="center" vertical="center"/>
    </xf>
    <xf numFmtId="0" fontId="14" fillId="0" borderId="1" xfId="0" applyFont="1" applyBorder="1"/>
    <xf numFmtId="164" fontId="14" fillId="0" borderId="1" xfId="0" applyNumberFormat="1" applyFont="1" applyBorder="1"/>
    <xf numFmtId="164" fontId="14" fillId="0" borderId="1" xfId="1" applyNumberFormat="1" applyFont="1" applyBorder="1"/>
    <xf numFmtId="0" fontId="14" fillId="0" borderId="1" xfId="0" applyFont="1" applyBorder="1" applyAlignment="1">
      <alignment wrapText="1"/>
    </xf>
    <xf numFmtId="0" fontId="18" fillId="0" borderId="0" xfId="0" applyFont="1"/>
    <xf numFmtId="164" fontId="10" fillId="0" borderId="10" xfId="1" applyNumberFormat="1" applyFont="1" applyBorder="1" applyAlignment="1">
      <alignment horizontal="center"/>
    </xf>
    <xf numFmtId="164" fontId="10" fillId="0" borderId="6" xfId="1" applyNumberFormat="1" applyFont="1" applyBorder="1" applyAlignment="1">
      <alignment horizontal="center"/>
    </xf>
    <xf numFmtId="164" fontId="10" fillId="0" borderId="2" xfId="1" applyNumberFormat="1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3" fontId="8" fillId="0" borderId="1" xfId="0" applyNumberFormat="1" applyFont="1" applyBorder="1"/>
  </cellXfs>
  <cellStyles count="7">
    <cellStyle name="Comma" xfId="1" builtinId="3"/>
    <cellStyle name="Comma 10 3" xfId="6"/>
    <cellStyle name="Comma 2 2" xfId="5"/>
    <cellStyle name="Normal" xfId="0" builtinId="0"/>
    <cellStyle name="Normal 2" xfId="2"/>
    <cellStyle name="Normal 2 2" xfId="4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opLeftCell="A4" workbookViewId="0">
      <selection activeCell="D22" sqref="D22"/>
    </sheetView>
  </sheetViews>
  <sheetFormatPr defaultRowHeight="15" x14ac:dyDescent="0.25"/>
  <sheetData>
    <row r="1" spans="1:10" x14ac:dyDescent="0.25">
      <c r="C1">
        <v>2017</v>
      </c>
      <c r="H1">
        <v>2018</v>
      </c>
      <c r="I1">
        <v>2019</v>
      </c>
      <c r="J1">
        <v>2020</v>
      </c>
    </row>
    <row r="2" spans="1:10" s="1" customFormat="1" x14ac:dyDescent="0.25">
      <c r="A2" s="1" t="s">
        <v>0</v>
      </c>
      <c r="C2" s="1">
        <v>948</v>
      </c>
      <c r="D2" s="1">
        <v>1000</v>
      </c>
      <c r="E2" s="1">
        <f>D2*10%+D2</f>
        <v>1100</v>
      </c>
      <c r="F2" s="1">
        <f>E2*10%+E2</f>
        <v>1210</v>
      </c>
      <c r="H2" s="1">
        <f>C2+D2</f>
        <v>1948</v>
      </c>
      <c r="I2" s="1">
        <f>H2+E2</f>
        <v>3048</v>
      </c>
      <c r="J2" s="1">
        <f>(I2+F2)-C2</f>
        <v>3310</v>
      </c>
    </row>
    <row r="3" spans="1:10" s="2" customFormat="1" x14ac:dyDescent="0.25">
      <c r="C3" s="2">
        <v>229</v>
      </c>
      <c r="D3" s="2">
        <v>250</v>
      </c>
      <c r="E3" s="1">
        <f>D3*10%+D3</f>
        <v>275</v>
      </c>
      <c r="F3" s="1">
        <f>E3*10%+E3</f>
        <v>302.5</v>
      </c>
      <c r="H3" s="2">
        <f>D3+C3</f>
        <v>479</v>
      </c>
      <c r="I3" s="2">
        <f>(H3+D3)-C3</f>
        <v>500</v>
      </c>
      <c r="J3" s="2">
        <f>(I3+F3)-D3</f>
        <v>552.5</v>
      </c>
    </row>
    <row r="5" spans="1:10" x14ac:dyDescent="0.25">
      <c r="A5" t="s">
        <v>1</v>
      </c>
      <c r="C5">
        <v>153</v>
      </c>
      <c r="D5">
        <v>150</v>
      </c>
      <c r="E5" s="1">
        <f>D5*10%+D5</f>
        <v>165</v>
      </c>
      <c r="F5" s="1">
        <f>E5*10%+E5</f>
        <v>181.5</v>
      </c>
      <c r="H5" s="2">
        <f>D5+C5</f>
        <v>303</v>
      </c>
      <c r="I5" s="2">
        <f>(H5+D5)-C5</f>
        <v>300</v>
      </c>
      <c r="J5" s="2">
        <f>(I5+F5)-D5</f>
        <v>331.5</v>
      </c>
    </row>
    <row r="9" spans="1:10" s="1" customFormat="1" x14ac:dyDescent="0.25">
      <c r="A9" s="1" t="s">
        <v>2</v>
      </c>
      <c r="C9" s="1">
        <v>273</v>
      </c>
      <c r="D9" s="1">
        <v>300</v>
      </c>
      <c r="E9" s="1">
        <f>D9*10%+D9</f>
        <v>330</v>
      </c>
      <c r="F9" s="1">
        <f>E9*10%+E9</f>
        <v>363</v>
      </c>
      <c r="H9" s="1">
        <f>C9+D9</f>
        <v>573</v>
      </c>
      <c r="I9" s="1">
        <f>H9+E9</f>
        <v>903</v>
      </c>
      <c r="J9" s="1">
        <f>(I9+F9)-C9</f>
        <v>993</v>
      </c>
    </row>
    <row r="10" spans="1:10" x14ac:dyDescent="0.25">
      <c r="C10">
        <v>118</v>
      </c>
      <c r="D10">
        <v>150</v>
      </c>
      <c r="E10" s="1">
        <f>D10*10%+D10</f>
        <v>165</v>
      </c>
      <c r="F10" s="1">
        <f>E10*10%+E10</f>
        <v>181.5</v>
      </c>
      <c r="H10" s="2">
        <f>D10+C10</f>
        <v>268</v>
      </c>
      <c r="I10" s="2">
        <f>(H10+D10)-C10</f>
        <v>300</v>
      </c>
      <c r="J10" s="2">
        <f>(I10+F10)-D10</f>
        <v>331.5</v>
      </c>
    </row>
    <row r="13" spans="1:10" s="1" customFormat="1" x14ac:dyDescent="0.25">
      <c r="A13" s="1" t="s">
        <v>3</v>
      </c>
      <c r="C13" s="1">
        <v>72</v>
      </c>
      <c r="D13" s="1">
        <v>100</v>
      </c>
      <c r="E13" s="1">
        <f>D13*10%+D13</f>
        <v>110</v>
      </c>
      <c r="F13" s="1">
        <f>E13*10%+E13</f>
        <v>121</v>
      </c>
      <c r="H13" s="1">
        <f>C13+D13</f>
        <v>172</v>
      </c>
      <c r="I13" s="1">
        <f>H13+E13</f>
        <v>282</v>
      </c>
      <c r="J13" s="1">
        <f>(I13+F13)-C13</f>
        <v>331</v>
      </c>
    </row>
    <row r="14" spans="1:10" x14ac:dyDescent="0.25">
      <c r="D14">
        <v>50</v>
      </c>
      <c r="E14" s="1">
        <f>D14*10%+D14</f>
        <v>55</v>
      </c>
      <c r="F14" s="1">
        <f>E14*10%+E14</f>
        <v>60.5</v>
      </c>
      <c r="H14" s="2">
        <f>D14+C14</f>
        <v>50</v>
      </c>
      <c r="I14" s="2">
        <f>(H14+D14)-C14</f>
        <v>100</v>
      </c>
      <c r="J14" s="2">
        <f>(I14+F14)-D14</f>
        <v>110.5</v>
      </c>
    </row>
    <row r="18" spans="1:10" s="1" customFormat="1" x14ac:dyDescent="0.25">
      <c r="A18" s="1" t="s">
        <v>4</v>
      </c>
      <c r="C18" s="1">
        <v>575</v>
      </c>
      <c r="D18" s="1">
        <v>600</v>
      </c>
      <c r="E18" s="1">
        <f>D18*10%+D18</f>
        <v>660</v>
      </c>
      <c r="F18" s="1">
        <f>E18*10%+E18</f>
        <v>726</v>
      </c>
      <c r="H18" s="1">
        <f>C18+D18</f>
        <v>1175</v>
      </c>
      <c r="I18" s="1">
        <f>H18+E18</f>
        <v>1835</v>
      </c>
      <c r="J18" s="1">
        <f>(I18+F18)-C18</f>
        <v>1986</v>
      </c>
    </row>
    <row r="19" spans="1:10" x14ac:dyDescent="0.25">
      <c r="C19">
        <v>103</v>
      </c>
      <c r="D19">
        <v>150</v>
      </c>
      <c r="E19" s="1">
        <f>D19*10%+D19</f>
        <v>165</v>
      </c>
      <c r="F19" s="1">
        <f>E19*10%+E19</f>
        <v>181.5</v>
      </c>
      <c r="H19" s="2">
        <f>D19+C19</f>
        <v>253</v>
      </c>
      <c r="I19" s="2">
        <f>(H19+D19)-C19</f>
        <v>300</v>
      </c>
      <c r="J19" s="2">
        <f>(I19+F19)-D19</f>
        <v>331.5</v>
      </c>
    </row>
    <row r="21" spans="1:10" s="1" customFormat="1" x14ac:dyDescent="0.25">
      <c r="A21" s="1" t="s">
        <v>5</v>
      </c>
      <c r="C21" s="1">
        <v>374</v>
      </c>
      <c r="D21" s="1">
        <v>400</v>
      </c>
      <c r="E21" s="1">
        <f>D21*10%+D21</f>
        <v>440</v>
      </c>
      <c r="F21" s="1">
        <f>E21*10%+E21</f>
        <v>484</v>
      </c>
      <c r="H21" s="1">
        <f>C21+D21</f>
        <v>774</v>
      </c>
      <c r="I21" s="1">
        <f>H21+E21</f>
        <v>1214</v>
      </c>
      <c r="J21" s="1">
        <f>(I21+F21)-C21</f>
        <v>1324</v>
      </c>
    </row>
    <row r="22" spans="1:10" x14ac:dyDescent="0.25">
      <c r="C22">
        <v>65</v>
      </c>
      <c r="D22">
        <v>100</v>
      </c>
      <c r="E22" s="1">
        <f>D22*10%+D22</f>
        <v>110</v>
      </c>
      <c r="F22" s="1">
        <f>E22*10%+E22</f>
        <v>121</v>
      </c>
      <c r="H22" s="2">
        <f>D22+C22</f>
        <v>165</v>
      </c>
      <c r="I22" s="2">
        <f>(H22+D22)-C22</f>
        <v>200</v>
      </c>
      <c r="J22" s="2">
        <f>(I22+F22)-D22</f>
        <v>221</v>
      </c>
    </row>
    <row r="24" spans="1:10" s="1" customFormat="1" x14ac:dyDescent="0.25">
      <c r="A24" s="1" t="s">
        <v>6</v>
      </c>
      <c r="C24" s="1">
        <v>82</v>
      </c>
      <c r="D24" s="1">
        <v>100</v>
      </c>
      <c r="E24" s="1">
        <f>D24*10%+D24</f>
        <v>110</v>
      </c>
      <c r="F24" s="1">
        <f>E24*10%+E24</f>
        <v>121</v>
      </c>
      <c r="H24" s="1">
        <f>C24+D24</f>
        <v>182</v>
      </c>
      <c r="I24" s="1">
        <f>H24+E24</f>
        <v>292</v>
      </c>
      <c r="J24" s="1">
        <f>(I24+F24)-C24</f>
        <v>331</v>
      </c>
    </row>
    <row r="25" spans="1:10" x14ac:dyDescent="0.25">
      <c r="C25">
        <v>133</v>
      </c>
      <c r="D25">
        <v>150</v>
      </c>
      <c r="E25" s="1">
        <f>D25*10%+D25</f>
        <v>165</v>
      </c>
      <c r="F25" s="1">
        <f>E25*10%+E25</f>
        <v>181.5</v>
      </c>
      <c r="H25" s="2">
        <f>D25+C25</f>
        <v>283</v>
      </c>
      <c r="I25" s="2">
        <f>(H25+D25)-C25</f>
        <v>300</v>
      </c>
      <c r="J25" s="2">
        <f>(I25+F25)-D25</f>
        <v>331.5</v>
      </c>
    </row>
    <row r="26" spans="1:10" x14ac:dyDescent="0.25">
      <c r="D26">
        <f>SUM(D2:D25)</f>
        <v>3500</v>
      </c>
      <c r="E26">
        <f>SUM(E2:E25)</f>
        <v>3850</v>
      </c>
      <c r="F26">
        <f>SUM(F2:F25)</f>
        <v>4235</v>
      </c>
      <c r="H26">
        <f>SUM(H2:H25)</f>
        <v>6625</v>
      </c>
      <c r="I26">
        <f>SUM(I2:I25)</f>
        <v>9574</v>
      </c>
      <c r="J26">
        <f>SUM(J2:J25)</f>
        <v>10485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opLeftCell="A25" workbookViewId="0">
      <selection activeCell="D40" sqref="D40"/>
    </sheetView>
  </sheetViews>
  <sheetFormatPr defaultRowHeight="15" x14ac:dyDescent="0.25"/>
  <cols>
    <col min="1" max="1" width="5.28515625" customWidth="1"/>
    <col min="2" max="2" width="27.7109375" customWidth="1"/>
    <col min="3" max="3" width="13.28515625" customWidth="1"/>
    <col min="4" max="4" width="14.5703125" customWidth="1"/>
    <col min="5" max="5" width="17.85546875" customWidth="1"/>
  </cols>
  <sheetData>
    <row r="1" spans="1:6" ht="36.75" customHeight="1" x14ac:dyDescent="0.25">
      <c r="A1" s="5" t="s">
        <v>7</v>
      </c>
      <c r="B1" s="9" t="s">
        <v>21</v>
      </c>
      <c r="C1" s="9" t="s">
        <v>22</v>
      </c>
      <c r="D1" s="9" t="s">
        <v>8</v>
      </c>
      <c r="E1" s="9" t="s">
        <v>9</v>
      </c>
      <c r="F1" s="3"/>
    </row>
    <row r="2" spans="1:6" ht="24" customHeight="1" x14ac:dyDescent="0.25">
      <c r="A2" s="6" t="s">
        <v>10</v>
      </c>
      <c r="B2" s="56" t="s">
        <v>11</v>
      </c>
      <c r="C2" s="57"/>
      <c r="D2" s="57"/>
      <c r="E2" s="58"/>
      <c r="F2" s="3"/>
    </row>
    <row r="3" spans="1:6" ht="21" customHeight="1" x14ac:dyDescent="0.25">
      <c r="A3" s="7">
        <v>1</v>
      </c>
      <c r="B3" s="10" t="s">
        <v>12</v>
      </c>
      <c r="C3" s="8">
        <v>640</v>
      </c>
      <c r="D3" s="19">
        <v>30000</v>
      </c>
      <c r="E3" s="11">
        <f>D3*C3</f>
        <v>19200000</v>
      </c>
      <c r="F3" s="3"/>
    </row>
    <row r="4" spans="1:6" ht="19.5" customHeight="1" x14ac:dyDescent="0.25">
      <c r="A4" s="8">
        <v>2</v>
      </c>
      <c r="B4" s="10" t="s">
        <v>13</v>
      </c>
      <c r="C4" s="8">
        <v>192</v>
      </c>
      <c r="D4" s="19">
        <v>55000</v>
      </c>
      <c r="E4" s="11">
        <f t="shared" ref="E4:E5" si="0">D4*C4</f>
        <v>10560000</v>
      </c>
      <c r="F4" s="3"/>
    </row>
    <row r="5" spans="1:6" ht="19.5" customHeight="1" x14ac:dyDescent="0.25">
      <c r="A5" s="8">
        <v>3</v>
      </c>
      <c r="B5" s="10" t="s">
        <v>14</v>
      </c>
      <c r="C5" s="8">
        <v>448</v>
      </c>
      <c r="D5" s="19">
        <v>40000</v>
      </c>
      <c r="E5" s="11">
        <f t="shared" si="0"/>
        <v>17920000</v>
      </c>
      <c r="F5" s="3"/>
    </row>
    <row r="6" spans="1:6" ht="20.25" customHeight="1" x14ac:dyDescent="0.25">
      <c r="A6" s="14" t="s">
        <v>15</v>
      </c>
      <c r="B6" s="56" t="s">
        <v>16</v>
      </c>
      <c r="C6" s="57"/>
      <c r="D6" s="57"/>
      <c r="E6" s="58"/>
      <c r="F6" s="3"/>
    </row>
    <row r="7" spans="1:6" ht="21" customHeight="1" x14ac:dyDescent="0.25">
      <c r="A7" s="7">
        <v>1</v>
      </c>
      <c r="B7" s="15" t="s">
        <v>12</v>
      </c>
      <c r="C7" s="8">
        <v>640</v>
      </c>
      <c r="D7" s="20">
        <v>90000</v>
      </c>
      <c r="E7" s="4">
        <f>C7*D7</f>
        <v>57600000</v>
      </c>
      <c r="F7" s="3"/>
    </row>
    <row r="8" spans="1:6" ht="20.25" customHeight="1" x14ac:dyDescent="0.25">
      <c r="A8" s="7">
        <v>2</v>
      </c>
      <c r="B8" s="15" t="s">
        <v>13</v>
      </c>
      <c r="C8" s="8">
        <v>192</v>
      </c>
      <c r="D8" s="4">
        <v>55000</v>
      </c>
      <c r="E8" s="4">
        <f t="shared" ref="E8:E9" si="1">C8*D8</f>
        <v>10560000</v>
      </c>
      <c r="F8" s="3"/>
    </row>
    <row r="9" spans="1:6" ht="23.25" customHeight="1" x14ac:dyDescent="0.25">
      <c r="A9" s="7">
        <v>3</v>
      </c>
      <c r="B9" s="15" t="s">
        <v>14</v>
      </c>
      <c r="C9" s="8">
        <v>448</v>
      </c>
      <c r="D9" s="4">
        <v>40000</v>
      </c>
      <c r="E9" s="4">
        <f t="shared" si="1"/>
        <v>17920000</v>
      </c>
      <c r="F9" s="3"/>
    </row>
    <row r="10" spans="1:6" ht="22.5" customHeight="1" x14ac:dyDescent="0.25">
      <c r="A10" s="16" t="s">
        <v>20</v>
      </c>
      <c r="B10" s="59" t="s">
        <v>19</v>
      </c>
      <c r="C10" s="60"/>
      <c r="D10" s="60"/>
      <c r="E10" s="61"/>
      <c r="F10" s="3"/>
    </row>
    <row r="11" spans="1:6" ht="22.5" customHeight="1" x14ac:dyDescent="0.25">
      <c r="A11" s="8">
        <v>1</v>
      </c>
      <c r="B11" s="10" t="s">
        <v>12</v>
      </c>
      <c r="C11" s="13" t="s">
        <v>17</v>
      </c>
      <c r="D11" s="11">
        <v>110000</v>
      </c>
      <c r="E11" s="11">
        <v>4500000</v>
      </c>
      <c r="F11" s="3"/>
    </row>
    <row r="12" spans="1:6" ht="24" customHeight="1" x14ac:dyDescent="0.25">
      <c r="A12" s="7">
        <v>2</v>
      </c>
      <c r="B12" s="10" t="s">
        <v>13</v>
      </c>
      <c r="C12" s="13" t="s">
        <v>17</v>
      </c>
      <c r="D12" s="11">
        <v>25000</v>
      </c>
      <c r="E12" s="11">
        <v>2500000</v>
      </c>
      <c r="F12" s="3"/>
    </row>
    <row r="13" spans="1:6" ht="23.25" customHeight="1" x14ac:dyDescent="0.25">
      <c r="A13" s="8">
        <v>3</v>
      </c>
      <c r="B13" s="10" t="s">
        <v>14</v>
      </c>
      <c r="C13" s="13" t="s">
        <v>17</v>
      </c>
      <c r="D13" s="11">
        <v>20000</v>
      </c>
      <c r="E13" s="11">
        <v>2000000</v>
      </c>
      <c r="F13" s="3"/>
    </row>
    <row r="14" spans="1:6" ht="23.25" customHeight="1" x14ac:dyDescent="0.25">
      <c r="A14" s="62" t="s">
        <v>18</v>
      </c>
      <c r="B14" s="62"/>
      <c r="C14" s="6"/>
      <c r="D14" s="6"/>
      <c r="E14" s="17">
        <f>SUM(E2:E13)</f>
        <v>142760000</v>
      </c>
      <c r="F14" s="3"/>
    </row>
    <row r="15" spans="1:6" x14ac:dyDescent="0.25">
      <c r="B15" s="12"/>
      <c r="C15" s="12"/>
    </row>
    <row r="16" spans="1:6" x14ac:dyDescent="0.25">
      <c r="D16" s="18">
        <f>E14*10%</f>
        <v>14276000</v>
      </c>
    </row>
    <row r="17" spans="1:5" x14ac:dyDescent="0.25">
      <c r="D17">
        <v>6</v>
      </c>
    </row>
    <row r="18" spans="1:5" x14ac:dyDescent="0.25">
      <c r="D18" s="18">
        <f>D16*D17</f>
        <v>85656000</v>
      </c>
    </row>
    <row r="19" spans="1:5" x14ac:dyDescent="0.25">
      <c r="A19" t="s">
        <v>23</v>
      </c>
    </row>
    <row r="20" spans="1:5" ht="15.75" thickBot="1" x14ac:dyDescent="0.3"/>
    <row r="21" spans="1:5" ht="33" x14ac:dyDescent="0.25">
      <c r="A21" s="5" t="s">
        <v>7</v>
      </c>
      <c r="B21" s="9" t="s">
        <v>21</v>
      </c>
      <c r="C21" s="9" t="s">
        <v>22</v>
      </c>
      <c r="D21" s="9" t="s">
        <v>8</v>
      </c>
      <c r="E21" s="9" t="s">
        <v>9</v>
      </c>
    </row>
    <row r="22" spans="1:5" ht="16.5" x14ac:dyDescent="0.25">
      <c r="A22" s="6" t="s">
        <v>10</v>
      </c>
      <c r="B22" s="56" t="s">
        <v>11</v>
      </c>
      <c r="C22" s="57"/>
      <c r="D22" s="57"/>
      <c r="E22" s="58"/>
    </row>
    <row r="23" spans="1:5" ht="16.5" x14ac:dyDescent="0.25">
      <c r="A23" s="7">
        <v>1</v>
      </c>
      <c r="B23" s="10" t="s">
        <v>12</v>
      </c>
      <c r="C23" s="8">
        <v>640</v>
      </c>
      <c r="D23" s="11">
        <v>25000</v>
      </c>
      <c r="E23" s="11">
        <f>D23*C23</f>
        <v>16000000</v>
      </c>
    </row>
    <row r="24" spans="1:5" ht="16.5" x14ac:dyDescent="0.25">
      <c r="A24" s="8">
        <v>2</v>
      </c>
      <c r="B24" s="10" t="s">
        <v>13</v>
      </c>
      <c r="C24" s="8">
        <v>192</v>
      </c>
      <c r="D24" s="11">
        <v>50000</v>
      </c>
      <c r="E24" s="11">
        <f t="shared" ref="E24:E25" si="2">D24*C24</f>
        <v>9600000</v>
      </c>
    </row>
    <row r="25" spans="1:5" ht="16.5" x14ac:dyDescent="0.25">
      <c r="A25" s="8">
        <v>3</v>
      </c>
      <c r="B25" s="10" t="s">
        <v>14</v>
      </c>
      <c r="C25" s="8">
        <v>448</v>
      </c>
      <c r="D25" s="11">
        <v>35000</v>
      </c>
      <c r="E25" s="11">
        <f t="shared" si="2"/>
        <v>15680000</v>
      </c>
    </row>
    <row r="26" spans="1:5" ht="16.5" x14ac:dyDescent="0.25">
      <c r="A26" s="14" t="s">
        <v>15</v>
      </c>
      <c r="B26" s="56" t="s">
        <v>16</v>
      </c>
      <c r="C26" s="57"/>
      <c r="D26" s="57"/>
      <c r="E26" s="58"/>
    </row>
    <row r="27" spans="1:5" ht="16.5" x14ac:dyDescent="0.25">
      <c r="A27" s="7">
        <v>1</v>
      </c>
      <c r="B27" s="15" t="s">
        <v>12</v>
      </c>
      <c r="C27" s="8">
        <v>640</v>
      </c>
      <c r="D27" s="4">
        <v>105000</v>
      </c>
      <c r="E27" s="4">
        <f>C27*D27</f>
        <v>67200000</v>
      </c>
    </row>
    <row r="28" spans="1:5" ht="16.5" x14ac:dyDescent="0.25">
      <c r="A28" s="7">
        <v>2</v>
      </c>
      <c r="B28" s="15" t="s">
        <v>13</v>
      </c>
      <c r="C28" s="8">
        <v>192</v>
      </c>
      <c r="D28" s="4">
        <v>25000</v>
      </c>
      <c r="E28" s="4">
        <f t="shared" ref="E28:E29" si="3">C28*D28</f>
        <v>4800000</v>
      </c>
    </row>
    <row r="29" spans="1:5" ht="16.5" x14ac:dyDescent="0.25">
      <c r="A29" s="7">
        <v>3</v>
      </c>
      <c r="B29" s="15" t="s">
        <v>14</v>
      </c>
      <c r="C29" s="8">
        <v>448</v>
      </c>
      <c r="D29" s="4">
        <v>15000</v>
      </c>
      <c r="E29" s="4">
        <f t="shared" si="3"/>
        <v>6720000</v>
      </c>
    </row>
    <row r="30" spans="1:5" ht="16.5" x14ac:dyDescent="0.25">
      <c r="A30" s="16" t="s">
        <v>20</v>
      </c>
      <c r="B30" s="59" t="s">
        <v>19</v>
      </c>
      <c r="C30" s="60"/>
      <c r="D30" s="60"/>
      <c r="E30" s="61"/>
    </row>
    <row r="31" spans="1:5" ht="16.5" x14ac:dyDescent="0.25">
      <c r="A31" s="8">
        <v>1</v>
      </c>
      <c r="B31" s="10" t="s">
        <v>12</v>
      </c>
      <c r="C31" s="13" t="s">
        <v>17</v>
      </c>
      <c r="D31" s="11">
        <v>45000</v>
      </c>
      <c r="E31" s="11">
        <v>4500000</v>
      </c>
    </row>
    <row r="32" spans="1:5" ht="16.5" x14ac:dyDescent="0.25">
      <c r="A32" s="7">
        <v>2</v>
      </c>
      <c r="B32" s="10" t="s">
        <v>13</v>
      </c>
      <c r="C32" s="13" t="s">
        <v>17</v>
      </c>
      <c r="D32" s="11">
        <v>25000</v>
      </c>
      <c r="E32" s="11">
        <v>2500000</v>
      </c>
    </row>
    <row r="33" spans="1:5" ht="16.5" x14ac:dyDescent="0.25">
      <c r="A33" s="8">
        <v>3</v>
      </c>
      <c r="B33" s="10" t="s">
        <v>14</v>
      </c>
      <c r="C33" s="13" t="s">
        <v>17</v>
      </c>
      <c r="D33" s="11">
        <v>20000</v>
      </c>
      <c r="E33" s="11">
        <v>2000000</v>
      </c>
    </row>
    <row r="34" spans="1:5" ht="16.5" x14ac:dyDescent="0.25">
      <c r="A34" s="62" t="s">
        <v>18</v>
      </c>
      <c r="B34" s="62"/>
      <c r="C34" s="6"/>
      <c r="D34" s="6"/>
      <c r="E34" s="17">
        <f>SUM(E22:E33)</f>
        <v>129000000</v>
      </c>
    </row>
    <row r="36" spans="1:5" x14ac:dyDescent="0.25">
      <c r="D36" s="18">
        <f>E34*10%</f>
        <v>12900000</v>
      </c>
    </row>
    <row r="37" spans="1:5" x14ac:dyDescent="0.25">
      <c r="D37">
        <v>7</v>
      </c>
    </row>
    <row r="38" spans="1:5" x14ac:dyDescent="0.25">
      <c r="D38" s="18">
        <f>D36*D37</f>
        <v>90300000</v>
      </c>
    </row>
  </sheetData>
  <mergeCells count="8">
    <mergeCell ref="B22:E22"/>
    <mergeCell ref="B26:E26"/>
    <mergeCell ref="B30:E30"/>
    <mergeCell ref="A34:B34"/>
    <mergeCell ref="B2:E2"/>
    <mergeCell ref="B6:E6"/>
    <mergeCell ref="B10:E10"/>
    <mergeCell ref="A14:B1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topLeftCell="A13" zoomScale="75" zoomScaleNormal="75" workbookViewId="0">
      <selection activeCell="B27" sqref="B27"/>
    </sheetView>
  </sheetViews>
  <sheetFormatPr defaultRowHeight="18.75" x14ac:dyDescent="0.3"/>
  <cols>
    <col min="1" max="1" width="5.85546875" customWidth="1"/>
    <col min="2" max="2" width="55.42578125" customWidth="1"/>
    <col min="3" max="3" width="26" style="74" customWidth="1"/>
    <col min="4" max="5" width="19" customWidth="1"/>
    <col min="6" max="6" width="18.28515625" customWidth="1"/>
    <col min="7" max="7" width="19.140625" customWidth="1"/>
    <col min="8" max="8" width="19.85546875" customWidth="1"/>
    <col min="9" max="10" width="18.28515625" customWidth="1"/>
    <col min="11" max="11" width="4.7109375" customWidth="1"/>
    <col min="12" max="12" width="22.28515625" customWidth="1"/>
  </cols>
  <sheetData>
    <row r="1" spans="1:12" ht="39" customHeight="1" x14ac:dyDescent="0.35">
      <c r="A1" s="99" t="s">
        <v>58</v>
      </c>
      <c r="B1" s="99"/>
      <c r="C1" s="99"/>
      <c r="D1" s="99"/>
      <c r="E1" s="99"/>
      <c r="F1" s="99"/>
      <c r="G1" s="99"/>
      <c r="H1" s="99"/>
      <c r="I1" s="99"/>
      <c r="J1" s="99"/>
    </row>
    <row r="2" spans="1:12" ht="23.25" customHeight="1" x14ac:dyDescent="0.3">
      <c r="A2" s="96"/>
      <c r="B2" s="96"/>
      <c r="C2" s="97"/>
      <c r="D2" s="97"/>
      <c r="E2" s="97"/>
      <c r="F2" s="97"/>
      <c r="G2" s="53"/>
      <c r="H2" s="95"/>
      <c r="I2" s="98" t="s">
        <v>40</v>
      </c>
      <c r="J2" s="98"/>
    </row>
    <row r="3" spans="1:12" ht="28.5" customHeight="1" x14ac:dyDescent="0.25">
      <c r="A3" s="63" t="s">
        <v>24</v>
      </c>
      <c r="B3" s="66" t="s">
        <v>25</v>
      </c>
      <c r="C3" s="68" t="s">
        <v>46</v>
      </c>
      <c r="D3" s="69"/>
      <c r="E3" s="69"/>
      <c r="F3" s="70"/>
      <c r="G3" s="71" t="s">
        <v>47</v>
      </c>
      <c r="H3" s="72"/>
      <c r="I3" s="72"/>
      <c r="J3" s="73"/>
    </row>
    <row r="4" spans="1:12" ht="36" customHeight="1" x14ac:dyDescent="0.25">
      <c r="A4" s="64"/>
      <c r="B4" s="67"/>
      <c r="C4" s="54" t="s">
        <v>52</v>
      </c>
      <c r="D4" s="26" t="s">
        <v>26</v>
      </c>
      <c r="E4" s="22" t="s">
        <v>27</v>
      </c>
      <c r="F4" s="26" t="s">
        <v>28</v>
      </c>
      <c r="G4" s="26" t="s">
        <v>48</v>
      </c>
      <c r="H4" s="26" t="s">
        <v>49</v>
      </c>
      <c r="I4" s="26" t="s">
        <v>50</v>
      </c>
      <c r="J4" s="26" t="s">
        <v>41</v>
      </c>
    </row>
    <row r="5" spans="1:12" ht="28.5" customHeight="1" x14ac:dyDescent="0.3">
      <c r="A5" s="87">
        <v>1</v>
      </c>
      <c r="B5" s="65" t="s">
        <v>51</v>
      </c>
      <c r="C5" s="79">
        <f>C6+C7</f>
        <v>1300000</v>
      </c>
      <c r="D5" s="50"/>
      <c r="E5" s="50"/>
      <c r="F5" s="24"/>
      <c r="G5" s="24"/>
      <c r="H5" s="43"/>
      <c r="I5" s="49">
        <f>C5</f>
        <v>1300000</v>
      </c>
      <c r="J5" s="42"/>
    </row>
    <row r="6" spans="1:12" ht="33" customHeight="1" x14ac:dyDescent="0.3">
      <c r="A6" s="25" t="s">
        <v>33</v>
      </c>
      <c r="B6" s="89" t="s">
        <v>30</v>
      </c>
      <c r="C6" s="91">
        <f>D6+E6+F6</f>
        <v>1000000</v>
      </c>
      <c r="D6" s="83">
        <v>500000</v>
      </c>
      <c r="E6" s="83">
        <v>500000</v>
      </c>
      <c r="F6" s="92"/>
      <c r="G6" s="29"/>
      <c r="H6" s="43"/>
      <c r="I6" s="42"/>
      <c r="J6" s="42"/>
    </row>
    <row r="7" spans="1:12" ht="42" customHeight="1" x14ac:dyDescent="0.3">
      <c r="A7" s="23" t="s">
        <v>34</v>
      </c>
      <c r="B7" s="90" t="s">
        <v>32</v>
      </c>
      <c r="C7" s="91">
        <f>D7+E7+F7</f>
        <v>300000</v>
      </c>
      <c r="D7" s="83">
        <v>100000</v>
      </c>
      <c r="E7" s="83">
        <v>100000</v>
      </c>
      <c r="F7" s="83">
        <v>100000</v>
      </c>
      <c r="G7" s="29"/>
      <c r="H7" s="43"/>
      <c r="I7" s="42"/>
      <c r="J7" s="42"/>
    </row>
    <row r="8" spans="1:12" s="32" customFormat="1" ht="28.5" customHeight="1" x14ac:dyDescent="0.25">
      <c r="A8" s="87">
        <v>2</v>
      </c>
      <c r="B8" s="65" t="s">
        <v>35</v>
      </c>
      <c r="C8" s="75">
        <f>D8+E8+F8</f>
        <v>267374648</v>
      </c>
      <c r="D8" s="44">
        <v>8015172</v>
      </c>
      <c r="E8" s="102">
        <v>240630476</v>
      </c>
      <c r="F8" s="29">
        <v>18729000</v>
      </c>
      <c r="G8" s="29">
        <f>C8-(H8+J8)</f>
        <v>62659842</v>
      </c>
      <c r="H8" s="84">
        <v>199674806</v>
      </c>
      <c r="I8" s="85"/>
      <c r="J8" s="84">
        <v>5040000</v>
      </c>
      <c r="L8" s="44"/>
    </row>
    <row r="9" spans="1:12" ht="30.75" customHeight="1" x14ac:dyDescent="0.3">
      <c r="A9" s="86">
        <v>3</v>
      </c>
      <c r="B9" s="76" t="s">
        <v>38</v>
      </c>
      <c r="C9" s="75">
        <f t="shared" ref="C9:C13" si="0">D9+E9+F9</f>
        <v>15800000</v>
      </c>
      <c r="D9" s="46">
        <v>15800000</v>
      </c>
      <c r="E9" s="23"/>
      <c r="F9" s="24"/>
      <c r="G9" s="29">
        <v>7000000</v>
      </c>
      <c r="H9" s="38"/>
      <c r="I9" s="84">
        <v>2800000</v>
      </c>
      <c r="J9" s="84">
        <v>6000000</v>
      </c>
      <c r="L9" s="81"/>
    </row>
    <row r="10" spans="1:12" ht="28.5" customHeight="1" x14ac:dyDescent="0.3">
      <c r="A10" s="87">
        <v>4</v>
      </c>
      <c r="B10" s="77" t="s">
        <v>36</v>
      </c>
      <c r="C10" s="75">
        <f t="shared" si="0"/>
        <v>3000000</v>
      </c>
      <c r="D10" s="47">
        <v>3000000</v>
      </c>
      <c r="E10" s="35"/>
      <c r="F10" s="34"/>
      <c r="G10" s="29"/>
      <c r="H10" s="43"/>
      <c r="I10" s="42"/>
      <c r="J10" s="47">
        <v>3000000</v>
      </c>
      <c r="L10" s="45"/>
    </row>
    <row r="11" spans="1:12" ht="37.5" x14ac:dyDescent="0.3">
      <c r="A11" s="86">
        <v>5</v>
      </c>
      <c r="B11" s="77" t="s">
        <v>37</v>
      </c>
      <c r="C11" s="75">
        <f t="shared" si="0"/>
        <v>1500000</v>
      </c>
      <c r="D11" s="36">
        <v>1500000</v>
      </c>
      <c r="E11" s="11"/>
      <c r="F11" s="11"/>
      <c r="G11" s="29"/>
      <c r="H11" s="43"/>
      <c r="I11" s="42"/>
      <c r="J11" s="36">
        <v>1500000</v>
      </c>
      <c r="L11" s="45"/>
    </row>
    <row r="12" spans="1:12" ht="30.75" customHeight="1" x14ac:dyDescent="0.3">
      <c r="A12" s="86">
        <v>6</v>
      </c>
      <c r="B12" s="88" t="s">
        <v>39</v>
      </c>
      <c r="C12" s="75">
        <f t="shared" si="0"/>
        <v>4000000</v>
      </c>
      <c r="D12" s="30">
        <v>1000000</v>
      </c>
      <c r="E12" s="30">
        <v>1000000</v>
      </c>
      <c r="F12" s="30">
        <v>2000000</v>
      </c>
      <c r="G12" s="29">
        <f>C12</f>
        <v>4000000</v>
      </c>
      <c r="H12" s="43"/>
      <c r="I12" s="42"/>
      <c r="J12" s="42"/>
      <c r="L12" s="45"/>
    </row>
    <row r="13" spans="1:12" ht="30.75" customHeight="1" x14ac:dyDescent="0.3">
      <c r="A13" s="94">
        <v>7</v>
      </c>
      <c r="B13" s="37" t="s">
        <v>53</v>
      </c>
      <c r="C13" s="75">
        <f t="shared" si="0"/>
        <v>15140995.026934182</v>
      </c>
      <c r="D13" s="51">
        <v>2799059.2851683456</v>
      </c>
      <c r="E13" s="51">
        <v>8286220.3840107098</v>
      </c>
      <c r="F13" s="51">
        <v>4055715.357755126</v>
      </c>
      <c r="G13" s="29">
        <f>C13</f>
        <v>15140995.026934182</v>
      </c>
      <c r="H13" s="43"/>
      <c r="I13" s="42"/>
      <c r="J13" s="42"/>
      <c r="L13" s="45"/>
    </row>
    <row r="14" spans="1:12" ht="28.5" customHeight="1" x14ac:dyDescent="0.3">
      <c r="A14" s="28"/>
      <c r="B14" s="31" t="s">
        <v>31</v>
      </c>
      <c r="C14" s="100">
        <f>C5+C8+C9+C10+C11+C12+C13</f>
        <v>308115643.02693421</v>
      </c>
      <c r="D14" s="93">
        <f t="shared" ref="D14:F14" si="1">D5+D8+D9+D10+D11+D12+D13</f>
        <v>32114231.285168346</v>
      </c>
      <c r="E14" s="93">
        <f t="shared" si="1"/>
        <v>249916696.3840107</v>
      </c>
      <c r="F14" s="93">
        <f t="shared" si="1"/>
        <v>24784715.357755125</v>
      </c>
      <c r="G14" s="27">
        <f>SUM(G5:G13)</f>
        <v>88800837.026934177</v>
      </c>
      <c r="H14" s="27">
        <f t="shared" ref="H14:J14" si="2">SUM(H5:H12)</f>
        <v>199674806</v>
      </c>
      <c r="I14" s="27">
        <f t="shared" si="2"/>
        <v>4100000</v>
      </c>
      <c r="J14" s="27">
        <f>SUM(J5:J13)</f>
        <v>15540000</v>
      </c>
      <c r="L14" s="45"/>
    </row>
    <row r="15" spans="1:12" x14ac:dyDescent="0.3">
      <c r="E15" s="33"/>
      <c r="L15" s="41"/>
    </row>
    <row r="16" spans="1:12" x14ac:dyDescent="0.3">
      <c r="B16" s="107" t="s">
        <v>54</v>
      </c>
      <c r="C16" s="101" t="s">
        <v>45</v>
      </c>
      <c r="D16" s="80">
        <f>H8</f>
        <v>199674806</v>
      </c>
    </row>
    <row r="17" spans="1:10" x14ac:dyDescent="0.3">
      <c r="C17" s="101" t="s">
        <v>55</v>
      </c>
      <c r="D17" s="51">
        <f>E8-D16</f>
        <v>40955670</v>
      </c>
      <c r="E17" s="21"/>
      <c r="F17" s="21"/>
      <c r="G17" s="21"/>
    </row>
    <row r="18" spans="1:10" x14ac:dyDescent="0.3">
      <c r="C18" s="101" t="s">
        <v>56</v>
      </c>
      <c r="D18" s="82">
        <f>D16+D17</f>
        <v>240630476</v>
      </c>
      <c r="E18" s="21"/>
      <c r="F18" s="21"/>
      <c r="G18" s="21"/>
    </row>
    <row r="19" spans="1:10" x14ac:dyDescent="0.3">
      <c r="B19" s="18"/>
      <c r="C19" s="78"/>
      <c r="D19" s="18"/>
      <c r="E19" s="18"/>
      <c r="F19" s="18"/>
      <c r="G19" s="18"/>
    </row>
    <row r="20" spans="1:10" ht="33.75" customHeight="1" x14ac:dyDescent="0.35">
      <c r="A20" s="99" t="s">
        <v>57</v>
      </c>
      <c r="B20" s="99"/>
      <c r="C20" s="99"/>
      <c r="D20" s="99"/>
      <c r="E20" s="99"/>
      <c r="F20" s="99"/>
      <c r="G20" s="99"/>
      <c r="H20" s="99"/>
      <c r="I20" s="99"/>
      <c r="J20" s="99"/>
    </row>
    <row r="21" spans="1:10" ht="7.5" customHeight="1" x14ac:dyDescent="0.3"/>
    <row r="22" spans="1:10" ht="28.5" customHeight="1" x14ac:dyDescent="0.3">
      <c r="A22" s="111" t="s">
        <v>24</v>
      </c>
      <c r="B22" s="111" t="s">
        <v>43</v>
      </c>
      <c r="C22" s="111" t="s">
        <v>59</v>
      </c>
      <c r="D22" s="108" t="s">
        <v>46</v>
      </c>
      <c r="E22" s="109"/>
      <c r="F22" s="110"/>
      <c r="G22" s="108" t="s">
        <v>60</v>
      </c>
      <c r="H22" s="109"/>
      <c r="I22" s="109"/>
      <c r="J22" s="110"/>
    </row>
    <row r="23" spans="1:10" ht="38.25" customHeight="1" x14ac:dyDescent="0.3">
      <c r="A23" s="112"/>
      <c r="B23" s="112"/>
      <c r="C23" s="112"/>
      <c r="D23" s="52" t="s">
        <v>26</v>
      </c>
      <c r="E23" s="52" t="s">
        <v>27</v>
      </c>
      <c r="F23" s="52" t="s">
        <v>28</v>
      </c>
      <c r="G23" s="26" t="s">
        <v>48</v>
      </c>
      <c r="H23" s="26" t="s">
        <v>49</v>
      </c>
      <c r="I23" s="26" t="s">
        <v>50</v>
      </c>
      <c r="J23" s="26" t="s">
        <v>41</v>
      </c>
    </row>
    <row r="24" spans="1:10" ht="28.5" customHeight="1" x14ac:dyDescent="0.3">
      <c r="A24" s="39">
        <v>1</v>
      </c>
      <c r="B24" s="39" t="s">
        <v>29</v>
      </c>
      <c r="C24" s="49">
        <f>C5</f>
        <v>1300000</v>
      </c>
      <c r="D24" s="51"/>
      <c r="E24" s="51"/>
      <c r="F24" s="51"/>
      <c r="G24" s="51">
        <f>C24</f>
        <v>1300000</v>
      </c>
      <c r="H24" s="42"/>
      <c r="I24" s="42"/>
      <c r="J24" s="42"/>
    </row>
    <row r="25" spans="1:10" ht="28.5" customHeight="1" x14ac:dyDescent="0.3">
      <c r="A25" s="103" t="s">
        <v>33</v>
      </c>
      <c r="B25" s="103" t="s">
        <v>30</v>
      </c>
      <c r="C25" s="104">
        <f>C6</f>
        <v>1000000</v>
      </c>
      <c r="D25" s="105">
        <v>500000</v>
      </c>
      <c r="E25" s="105">
        <v>500000</v>
      </c>
      <c r="F25" s="105"/>
      <c r="G25" s="105"/>
      <c r="H25" s="103"/>
      <c r="I25" s="103"/>
      <c r="J25" s="103"/>
    </row>
    <row r="26" spans="1:10" ht="43.5" customHeight="1" x14ac:dyDescent="0.3">
      <c r="A26" s="103" t="s">
        <v>34</v>
      </c>
      <c r="B26" s="106" t="s">
        <v>32</v>
      </c>
      <c r="C26" s="104">
        <f>C7</f>
        <v>300000</v>
      </c>
      <c r="D26" s="105">
        <v>100000</v>
      </c>
      <c r="E26" s="105">
        <v>100000</v>
      </c>
      <c r="F26" s="105">
        <v>100000</v>
      </c>
      <c r="G26" s="105"/>
      <c r="H26" s="103"/>
      <c r="I26" s="103"/>
      <c r="J26" s="103"/>
    </row>
    <row r="27" spans="1:10" ht="28.5" customHeight="1" x14ac:dyDescent="0.3">
      <c r="A27" s="42">
        <v>2</v>
      </c>
      <c r="B27" s="39" t="s">
        <v>35</v>
      </c>
      <c r="C27" s="49">
        <f>D27+E27+F27</f>
        <v>112699842</v>
      </c>
      <c r="D27" s="51">
        <v>8015172</v>
      </c>
      <c r="E27" s="51">
        <v>70955670</v>
      </c>
      <c r="F27" s="51">
        <v>33729000</v>
      </c>
      <c r="G27" s="51">
        <f>C27-J27</f>
        <v>107659842</v>
      </c>
      <c r="H27" s="42"/>
      <c r="I27" s="42"/>
      <c r="J27" s="80">
        <f>J8</f>
        <v>5040000</v>
      </c>
    </row>
    <row r="28" spans="1:10" ht="28.5" customHeight="1" x14ac:dyDescent="0.3">
      <c r="A28" s="42">
        <v>3</v>
      </c>
      <c r="B28" s="39" t="s">
        <v>38</v>
      </c>
      <c r="C28" s="49">
        <f t="shared" ref="C28:C31" si="3">D28+E28+F28</f>
        <v>15800000</v>
      </c>
      <c r="D28" s="51">
        <v>15800000</v>
      </c>
      <c r="E28" s="51"/>
      <c r="F28" s="51"/>
      <c r="G28" s="51">
        <v>7000000</v>
      </c>
      <c r="H28" s="42"/>
      <c r="I28" s="42">
        <v>2800000</v>
      </c>
      <c r="J28" s="42">
        <v>6000000</v>
      </c>
    </row>
    <row r="29" spans="1:10" ht="28.5" customHeight="1" x14ac:dyDescent="0.3">
      <c r="A29" s="42">
        <v>4</v>
      </c>
      <c r="B29" s="39" t="s">
        <v>36</v>
      </c>
      <c r="C29" s="49">
        <f t="shared" si="3"/>
        <v>3527868</v>
      </c>
      <c r="D29" s="51">
        <v>3175956</v>
      </c>
      <c r="E29" s="51">
        <v>175956</v>
      </c>
      <c r="F29" s="51">
        <v>175956</v>
      </c>
      <c r="G29" s="51">
        <f>C29-J29</f>
        <v>527868</v>
      </c>
      <c r="H29" s="42"/>
      <c r="I29" s="42"/>
      <c r="J29" s="113">
        <f>J10</f>
        <v>3000000</v>
      </c>
    </row>
    <row r="30" spans="1:10" ht="28.5" customHeight="1" x14ac:dyDescent="0.3">
      <c r="A30" s="42">
        <v>5</v>
      </c>
      <c r="B30" s="39" t="s">
        <v>37</v>
      </c>
      <c r="C30" s="49">
        <f t="shared" si="3"/>
        <v>3160000</v>
      </c>
      <c r="D30" s="51">
        <v>2124000</v>
      </c>
      <c r="E30" s="51">
        <v>543000</v>
      </c>
      <c r="F30" s="51">
        <v>493000</v>
      </c>
      <c r="G30" s="51">
        <f>C30-J30</f>
        <v>1660000</v>
      </c>
      <c r="H30" s="42"/>
      <c r="I30" s="42"/>
      <c r="J30" s="113">
        <f>J11</f>
        <v>1500000</v>
      </c>
    </row>
    <row r="31" spans="1:10" ht="28.5" customHeight="1" x14ac:dyDescent="0.3">
      <c r="A31" s="42">
        <v>6</v>
      </c>
      <c r="B31" s="39" t="s">
        <v>39</v>
      </c>
      <c r="C31" s="49">
        <f t="shared" si="3"/>
        <v>4000000</v>
      </c>
      <c r="D31" s="51">
        <v>1000000</v>
      </c>
      <c r="E31" s="51">
        <v>1000000</v>
      </c>
      <c r="F31" s="51">
        <v>2000000</v>
      </c>
      <c r="G31" s="51">
        <f>C31</f>
        <v>4000000</v>
      </c>
      <c r="H31" s="42"/>
      <c r="I31" s="42"/>
      <c r="J31" s="42"/>
    </row>
    <row r="32" spans="1:10" ht="28.5" customHeight="1" x14ac:dyDescent="0.3">
      <c r="A32" s="42">
        <v>7</v>
      </c>
      <c r="B32" s="39" t="s">
        <v>42</v>
      </c>
      <c r="C32" s="49">
        <f>D32+E32+F32</f>
        <v>24435269</v>
      </c>
      <c r="D32" s="51">
        <v>2967708</v>
      </c>
      <c r="E32" s="51">
        <v>14329876</v>
      </c>
      <c r="F32" s="51">
        <v>7137685</v>
      </c>
      <c r="G32" s="51">
        <f>C32</f>
        <v>24435269</v>
      </c>
      <c r="H32" s="51"/>
      <c r="I32" s="51"/>
      <c r="J32" s="51"/>
    </row>
    <row r="33" spans="1:10" x14ac:dyDescent="0.3">
      <c r="A33" s="39"/>
      <c r="B33" s="40" t="s">
        <v>44</v>
      </c>
      <c r="C33" s="48">
        <f>C24+C27+C28+C29+C30+C31+C32</f>
        <v>164922979</v>
      </c>
      <c r="D33" s="48">
        <f>SUM(D25:D32)</f>
        <v>33682836</v>
      </c>
      <c r="E33" s="48">
        <f t="shared" ref="E33:F33" si="4">SUM(E25:E32)</f>
        <v>87604502</v>
      </c>
      <c r="F33" s="48">
        <f t="shared" si="4"/>
        <v>43635641</v>
      </c>
      <c r="G33" s="49">
        <f>SUM(G24:G32)</f>
        <v>146582979</v>
      </c>
      <c r="H33" s="82">
        <v>0</v>
      </c>
      <c r="I33" s="82">
        <f>I28</f>
        <v>2800000</v>
      </c>
      <c r="J33" s="82">
        <f>SUM(J24:J32)</f>
        <v>15540000</v>
      </c>
    </row>
    <row r="34" spans="1:10" x14ac:dyDescent="0.3">
      <c r="E34" s="18"/>
    </row>
    <row r="35" spans="1:10" x14ac:dyDescent="0.3">
      <c r="E35" s="18"/>
      <c r="F35" s="18"/>
      <c r="G35" s="18"/>
    </row>
    <row r="36" spans="1:10" x14ac:dyDescent="0.3">
      <c r="C36" s="78"/>
      <c r="E36" s="55"/>
    </row>
  </sheetData>
  <mergeCells count="12">
    <mergeCell ref="A20:J20"/>
    <mergeCell ref="G22:J22"/>
    <mergeCell ref="A22:A23"/>
    <mergeCell ref="B22:B23"/>
    <mergeCell ref="C22:C23"/>
    <mergeCell ref="D22:F22"/>
    <mergeCell ref="I2:J2"/>
    <mergeCell ref="A1:J1"/>
    <mergeCell ref="A3:A4"/>
    <mergeCell ref="B3:B4"/>
    <mergeCell ref="G3:J3"/>
    <mergeCell ref="C3:F3"/>
  </mergeCells>
  <pageMargins left="0.45" right="0.2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TUYENSINH</vt:lpstr>
      <vt:lpstr>CHUONGTRINH</vt:lpstr>
      <vt:lpstr>GIATRIDAUTU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CHOA-TCHC</cp:lastModifiedBy>
  <cp:lastPrinted>2018-08-31T10:57:08Z</cp:lastPrinted>
  <dcterms:created xsi:type="dcterms:W3CDTF">2018-03-18T10:04:37Z</dcterms:created>
  <dcterms:modified xsi:type="dcterms:W3CDTF">2018-09-01T01:46:39Z</dcterms:modified>
</cp:coreProperties>
</file>